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pótesis" sheetId="1" state="visible" r:id="rId1"/>
    <sheet xmlns:r="http://schemas.openxmlformats.org/officeDocument/2006/relationships" name="Cuenta de resultados" sheetId="2" state="visible" r:id="rId2"/>
    <sheet xmlns:r="http://schemas.openxmlformats.org/officeDocument/2006/relationships" name="Tesorería año 1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s="1" t="inlineStr">
        <is>
          <t>EJEMPLO CON DATOS FICTICIOS · las celdas amarillas son tus datos; el resto se calcula solo</t>
        </is>
      </c>
    </row>
    <row r="3">
      <c r="A3" s="1" t="inlineStr">
        <is>
          <t>Concepto</t>
        </is>
      </c>
      <c r="B3" s="1" t="inlineStr">
        <is>
          <t>Año 1</t>
        </is>
      </c>
      <c r="C3" s="1" t="inlineStr">
        <is>
          <t>Año 2</t>
        </is>
      </c>
      <c r="D3" s="1" t="inlineStr">
        <is>
          <t>Año 3</t>
        </is>
      </c>
    </row>
    <row r="4">
      <c r="A4" t="inlineStr">
        <is>
          <t>Precio por sesión (€)</t>
        </is>
      </c>
      <c r="B4" s="2" t="n">
        <v>45</v>
      </c>
      <c r="C4" s="2" t="n">
        <v>45</v>
      </c>
      <c r="D4" s="2" t="n">
        <v>47</v>
      </c>
    </row>
    <row r="5">
      <c r="A5" t="inlineStr">
        <is>
          <t>Sesiones por semana</t>
        </is>
      </c>
      <c r="B5" s="2" t="n">
        <v>18</v>
      </c>
      <c r="C5" s="2" t="n">
        <v>26</v>
      </c>
      <c r="D5" s="2" t="n">
        <v>30</v>
      </c>
    </row>
    <row r="6">
      <c r="A6" t="inlineStr">
        <is>
          <t>Semanas trabajadas</t>
        </is>
      </c>
      <c r="B6" s="2" t="n">
        <v>46</v>
      </c>
      <c r="C6" s="2" t="n">
        <v>46</v>
      </c>
      <c r="D6" s="2" t="n">
        <v>46</v>
      </c>
    </row>
    <row r="7"/>
    <row r="8">
      <c r="A8" s="1" t="inlineStr">
        <is>
          <t>Coste variable por sesión (€)</t>
        </is>
      </c>
      <c r="B8" t="inlineStr">
        <is>
          <t>Importe</t>
        </is>
      </c>
    </row>
    <row r="9">
      <c r="A9" t="inlineStr">
        <is>
          <t>Desplazamiento (combustible y aparcamiento)</t>
        </is>
      </c>
      <c r="B9" s="2" t="n">
        <v>3.5</v>
      </c>
    </row>
    <row r="10">
      <c r="A10" t="inlineStr">
        <is>
          <t>Material fungible</t>
        </is>
      </c>
      <c r="B10" s="2" t="n">
        <v>1</v>
      </c>
    </row>
    <row r="11"/>
    <row r="12">
      <c r="A12" s="1" t="inlineStr">
        <is>
          <t>Costes fijos anuales (€)</t>
        </is>
      </c>
      <c r="B12" t="inlineStr">
        <is>
          <t>Año 1</t>
        </is>
      </c>
      <c r="C12" t="inlineStr">
        <is>
          <t>Año 2</t>
        </is>
      </c>
      <c r="D12" t="inlineStr">
        <is>
          <t>Año 3</t>
        </is>
      </c>
    </row>
    <row r="13">
      <c r="A13" t="inlineStr">
        <is>
          <t>Cuota de autónomos (año 1 tarifa plana 80 €/mes; años 2-3 estimada por tramo)</t>
        </is>
      </c>
      <c r="B13" s="2" t="n">
        <v>960</v>
      </c>
      <c r="C13" s="2" t="n">
        <v>3840</v>
      </c>
      <c r="D13" s="2" t="n">
        <v>4560</v>
      </c>
    </row>
    <row r="14">
      <c r="A14" t="inlineStr">
        <is>
          <t>Colegio profesional</t>
        </is>
      </c>
      <c r="B14" s="2" t="n">
        <v>360</v>
      </c>
      <c r="C14" s="2" t="n">
        <v>360</v>
      </c>
      <c r="D14" s="2" t="n">
        <v>360</v>
      </c>
    </row>
    <row r="15">
      <c r="A15" t="inlineStr">
        <is>
          <t>Seguro de responsabilidad civil</t>
        </is>
      </c>
      <c r="B15" s="2" t="n">
        <v>150</v>
      </c>
      <c r="C15" s="2" t="n">
        <v>150</v>
      </c>
      <c r="D15" s="2" t="n">
        <v>150</v>
      </c>
    </row>
    <row r="16">
      <c r="A16" t="inlineStr">
        <is>
          <t>Gestoría</t>
        </is>
      </c>
      <c r="B16" s="2" t="n">
        <v>600</v>
      </c>
      <c r="C16" s="2" t="n">
        <v>600</v>
      </c>
      <c r="D16" s="2" t="n">
        <v>600</v>
      </c>
    </row>
    <row r="17">
      <c r="A17" t="inlineStr">
        <is>
          <t>Teléfono e internet</t>
        </is>
      </c>
      <c r="B17" s="2" t="n">
        <v>480</v>
      </c>
      <c r="C17" s="2" t="n">
        <v>480</v>
      </c>
      <c r="D17" s="2" t="n">
        <v>480</v>
      </c>
    </row>
    <row r="18">
      <c r="A18" t="inlineStr">
        <is>
          <t>Agenda y facturación (software)</t>
        </is>
      </c>
      <c r="B18" s="2" t="n">
        <v>360</v>
      </c>
      <c r="C18" s="2" t="n">
        <v>360</v>
      </c>
      <c r="D18" s="2" t="n">
        <v>360</v>
      </c>
    </row>
    <row r="19">
      <c r="A19" t="inlineStr">
        <is>
          <t>Publicidad y web</t>
        </is>
      </c>
      <c r="B19" s="2" t="n">
        <v>1200</v>
      </c>
      <c r="C19" s="2" t="n">
        <v>800</v>
      </c>
      <c r="D19" s="2" t="n">
        <v>800</v>
      </c>
    </row>
    <row r="20">
      <c r="A20" t="inlineStr">
        <is>
          <t>Formación</t>
        </is>
      </c>
      <c r="B20" s="2" t="n">
        <v>400</v>
      </c>
      <c r="C20" s="2" t="n">
        <v>400</v>
      </c>
      <c r="D20" s="2" t="n">
        <v>400</v>
      </c>
    </row>
    <row r="21"/>
    <row r="22">
      <c r="A22" s="1" t="inlineStr">
        <is>
          <t>Inversión inicial (€)</t>
        </is>
      </c>
      <c r="B22" t="inlineStr">
        <is>
          <t>Importe</t>
        </is>
      </c>
    </row>
    <row r="23">
      <c r="A23" t="inlineStr">
        <is>
          <t>Camilla portátil</t>
        </is>
      </c>
      <c r="B23" s="2" t="n">
        <v>350</v>
      </c>
    </row>
    <row r="24">
      <c r="A24" t="inlineStr">
        <is>
          <t>Equipo de electroterapia</t>
        </is>
      </c>
      <c r="B24" s="2" t="n">
        <v>1200</v>
      </c>
    </row>
    <row r="25">
      <c r="A25" t="inlineStr">
        <is>
          <t>Material de ejercicio</t>
        </is>
      </c>
      <c r="B25" s="2" t="n">
        <v>400</v>
      </c>
    </row>
    <row r="26">
      <c r="A26" t="inlineStr">
        <is>
          <t>Tablet y ordenador</t>
        </is>
      </c>
      <c r="B26" s="2" t="n">
        <v>600</v>
      </c>
    </row>
    <row r="27">
      <c r="A27" t="inlineStr">
        <is>
          <t>Web y marca</t>
        </is>
      </c>
      <c r="B27" s="2" t="n">
        <v>400</v>
      </c>
    </row>
    <row r="28">
      <c r="A28" t="inlineStr">
        <is>
          <t>Altas y licencias</t>
        </is>
      </c>
      <c r="B28" s="2" t="n">
        <v>150</v>
      </c>
    </row>
    <row r="29">
      <c r="A29" t="inlineStr">
        <is>
          <t>Años de amortización</t>
        </is>
      </c>
      <c r="B29" s="2" t="n">
        <v>5</v>
      </c>
    </row>
    <row r="30">
      <c r="A30" t="inlineStr">
        <is>
          <t>Pago único (capitalización del paro)</t>
        </is>
      </c>
      <c r="B30" s="2" t="n">
        <v>6000</v>
      </c>
    </row>
    <row r="31">
      <c r="A31" t="inlineStr">
        <is>
          <t>Retirada para tus gastos personales (€/mes)</t>
        </is>
      </c>
      <c r="B31" s="2" t="n">
        <v>1400</v>
      </c>
    </row>
    <row r="32">
      <c r="A32" t="inlineStr">
        <is>
          <t>Pago fraccionado del IRPF (modelo 130, % del rendimiento)</t>
        </is>
      </c>
      <c r="B32" s="2" t="n">
        <v>0.2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44" customWidth="1" min="1" max="1"/>
  </cols>
  <sheetData>
    <row r="1">
      <c r="A1" s="1" t="inlineStr">
        <is>
          <t>€</t>
        </is>
      </c>
      <c r="B1" s="1" t="inlineStr">
        <is>
          <t>Año 1</t>
        </is>
      </c>
      <c r="C1" s="1" t="inlineStr">
        <is>
          <t>Año 2</t>
        </is>
      </c>
      <c r="D1" s="1" t="inlineStr">
        <is>
          <t>Año 3</t>
        </is>
      </c>
    </row>
    <row r="2">
      <c r="A2" t="inlineStr">
        <is>
          <t>Sesiones al año</t>
        </is>
      </c>
      <c r="B2">
        <f>Hipótesis!B5*Hipótesis!B6</f>
        <v/>
      </c>
      <c r="C2">
        <f>Hipótesis!C5*Hipótesis!C6</f>
        <v/>
      </c>
      <c r="D2">
        <f>Hipótesis!D5*Hipótesis!D6</f>
        <v/>
      </c>
    </row>
    <row r="3">
      <c r="A3" t="inlineStr">
        <is>
          <t>Ingresos</t>
        </is>
      </c>
      <c r="B3">
        <f>B2*Hipótesis!B4</f>
        <v/>
      </c>
      <c r="C3">
        <f>C2*Hipótesis!C4</f>
        <v/>
      </c>
      <c r="D3">
        <f>D2*Hipótesis!D4</f>
        <v/>
      </c>
    </row>
    <row r="4">
      <c r="A4" t="inlineStr">
        <is>
          <t>Costes variables</t>
        </is>
      </c>
      <c r="B4">
        <f>B2*(Hipótesis!B9+Hipótesis!B10)</f>
        <v/>
      </c>
      <c r="C4">
        <f>C2*(Hipótesis!B9+Hipótesis!B10)</f>
        <v/>
      </c>
      <c r="D4">
        <f>D2*(Hipótesis!B9+Hipótesis!B10)</f>
        <v/>
      </c>
    </row>
    <row r="5">
      <c r="A5" t="inlineStr">
        <is>
          <t>Costes fijos</t>
        </is>
      </c>
      <c r="B5">
        <f>SUM(Hipótesis!B13:B20)+Hipótesis!B28</f>
        <v/>
      </c>
      <c r="C5">
        <f>SUM(Hipótesis!C13:C20)</f>
        <v/>
      </c>
      <c r="D5">
        <f>SUM(Hipótesis!D13:D20)</f>
        <v/>
      </c>
    </row>
    <row r="6">
      <c r="A6" t="inlineStr">
        <is>
          <t>Amortización</t>
        </is>
      </c>
      <c r="B6">
        <f>(SUM(Hipótesis!B23:B28)-Hipótesis!B28)/Hipótesis!B29</f>
        <v/>
      </c>
      <c r="C6">
        <f>(SUM(Hipótesis!B23:B28)-Hipótesis!B28)/Hipótesis!B29</f>
        <v/>
      </c>
      <c r="D6">
        <f>(SUM(Hipótesis!B23:B28)-Hipótesis!B28)/Hipótesis!B29</f>
        <v/>
      </c>
    </row>
    <row r="7">
      <c r="A7" s="1" t="inlineStr">
        <is>
          <t>Resultado antes de impuestos</t>
        </is>
      </c>
      <c r="B7" s="1">
        <f>B3-B4-B5-B6</f>
        <v/>
      </c>
      <c r="C7" s="1">
        <f>C3-C4-C5-C6</f>
        <v/>
      </c>
      <c r="D7" s="1">
        <f>D3-D4-D5-D6</f>
        <v/>
      </c>
    </row>
    <row r="8">
      <c r="A8" t="inlineStr">
        <is>
          <t>Umbral de rentabilidad (sesiones por semana)</t>
        </is>
      </c>
      <c r="B8">
        <f>ROUND((B5+B6)/(Hipótesis!B4-(Hipótesis!B9+Hipótesis!B10))/Hipótesis!B6,1)</f>
        <v/>
      </c>
      <c r="C8">
        <f>ROUND((C5+C6)/(Hipótesis!C4-(Hipótesis!B9+Hipótesis!B10))/Hipótesis!C6,1)</f>
        <v/>
      </c>
      <c r="D8">
        <f>ROUND((D5+D6)/(Hipótesis!D4-(Hipótesis!B9+Hipótesis!B10))/Hipótesis!D6,1)</f>
        <v/>
      </c>
    </row>
    <row r="9">
      <c r="A9" t="inlineStr">
        <is>
          <t>Umbral que cubre también tu retirada (sesiones por semana)</t>
        </is>
      </c>
      <c r="B9">
        <f>ROUND((B5+B6+12*Hipótesis!B31)/(Hipótesis!B4-(Hipótesis!B9+Hipótesis!B10))/Hipótesis!B6,1)</f>
        <v/>
      </c>
      <c r="C9">
        <f>ROUND((C5+C6+12*Hipótesis!B31)/(Hipótesis!C4-(Hipótesis!B9+Hipótesis!B10))/Hipótesis!C6,1)</f>
        <v/>
      </c>
      <c r="D9">
        <f>ROUND((D5+D6+12*Hipótesis!B31)/(Hipótesis!D4-(Hipótesis!B9+Hipótesis!B10))/Hipótesis!D6,1)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Trimestre</t>
        </is>
      </c>
      <c r="B1" s="1" t="inlineStr">
        <is>
          <t>Sesiones por semana</t>
        </is>
      </c>
      <c r="C1" s="1" t="inlineStr">
        <is>
          <t>Entradas</t>
        </is>
      </c>
      <c r="D1" s="1" t="inlineStr">
        <is>
          <t>Gastos del negocio</t>
        </is>
      </c>
      <c r="E1" s="1" t="inlineStr">
        <is>
          <t>Pago fraccionado IRPF</t>
        </is>
      </c>
      <c r="F1" s="1" t="inlineStr">
        <is>
          <t>Tu retirada</t>
        </is>
      </c>
      <c r="G1" s="1" t="inlineStr">
        <is>
          <t>Caja al cierre</t>
        </is>
      </c>
    </row>
    <row r="2">
      <c r="A2" t="n">
        <v>1</v>
      </c>
      <c r="B2" s="2" t="n">
        <v>12</v>
      </c>
      <c r="C2">
        <f>B2*11.5*Hipótesis!B4</f>
        <v/>
      </c>
      <c r="D2">
        <f>B2*11.5*(Hipótesis!B9+Hipótesis!B10)+('Cuenta de resultados'!B5-Hipótesis!B28)/4</f>
        <v/>
      </c>
      <c r="E2">
        <f>MAX(0,Hipótesis!B32*(C2-D2))</f>
        <v/>
      </c>
      <c r="F2">
        <f>3*Hipótesis!B31</f>
        <v/>
      </c>
      <c r="G2">
        <f>(Hipótesis!B30-SUM(Hipótesis!B23:B28))+C2-D2-E2-F2</f>
        <v/>
      </c>
    </row>
    <row r="3">
      <c r="A3" t="n">
        <v>2</v>
      </c>
      <c r="B3" s="2" t="n">
        <v>16</v>
      </c>
      <c r="C3">
        <f>B3*11.5*Hipótesis!B4</f>
        <v/>
      </c>
      <c r="D3">
        <f>B3*11.5*(Hipótesis!B9+Hipótesis!B10)+('Cuenta de resultados'!B5-Hipótesis!B28)/4</f>
        <v/>
      </c>
      <c r="E3">
        <f>MAX(0,Hipótesis!B32*(C3-D3))</f>
        <v/>
      </c>
      <c r="F3">
        <f>3*Hipótesis!B31</f>
        <v/>
      </c>
      <c r="G3">
        <f>G2+C3-D3-E3-F3</f>
        <v/>
      </c>
    </row>
    <row r="4">
      <c r="A4" t="n">
        <v>3</v>
      </c>
      <c r="B4" s="2" t="n">
        <v>20</v>
      </c>
      <c r="C4">
        <f>B4*11.5*Hipótesis!B4</f>
        <v/>
      </c>
      <c r="D4">
        <f>B4*11.5*(Hipótesis!B9+Hipótesis!B10)+('Cuenta de resultados'!B5-Hipótesis!B28)/4</f>
        <v/>
      </c>
      <c r="E4">
        <f>MAX(0,Hipótesis!B32*(C4-D4))</f>
        <v/>
      </c>
      <c r="F4">
        <f>3*Hipótesis!B31</f>
        <v/>
      </c>
      <c r="G4">
        <f>G3+C4-D4-E4-F4</f>
        <v/>
      </c>
    </row>
    <row r="5">
      <c r="A5" t="n">
        <v>4</v>
      </c>
      <c r="B5" s="2" t="n">
        <v>24</v>
      </c>
      <c r="C5">
        <f>B5*11.5*Hipótesis!B4</f>
        <v/>
      </c>
      <c r="D5">
        <f>B5*11.5*(Hipótesis!B9+Hipótesis!B10)+('Cuenta de resultados'!B5-Hipótesis!B28)/4</f>
        <v/>
      </c>
      <c r="E5">
        <f>MAX(0,Hipótesis!B32*(C5-D5))</f>
        <v/>
      </c>
      <c r="F5">
        <f>3*Hipótesis!B31</f>
        <v/>
      </c>
      <c r="G5">
        <f>G4+C5-D5-E5-F5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2026-10-03T14:31:59Z</dcterms:created>
  <dcterms:modified xmlns:dcterms="http://purl.org/dc/terms/" xmlns:xsi="http://www.w3.org/2001/XMLSchema-instance" xsi:type="dcterms:W3CDTF">2026-10-03T14:31:59Z</dcterms:modified>
</cp:coreProperties>
</file>